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1750FC96-C99F-4C53-84AD-E1AD3A2B326B}" xr6:coauthVersionLast="47" xr6:coauthVersionMax="47" xr10:uidLastSave="{00000000-0000-0000-0000-000000000000}"/>
  <bookViews>
    <workbookView xWindow="1740" yWindow="-120" windowWidth="27180" windowHeight="16440" xr2:uid="{00000000-000D-0000-FFFF-FFFF00000000}"/>
  </bookViews>
  <sheets>
    <sheet name="Local Law Enforcement" sheetId="1" r:id="rId1"/>
  </sheets>
  <definedNames>
    <definedName name="_xlnm.Print_Titles" localSheetId="0">'Local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I43" i="1" l="1"/>
  <c r="J43" i="1" s="1"/>
  <c r="K43" i="1" s="1"/>
  <c r="I40" i="1"/>
  <c r="J40" i="1" s="1"/>
  <c r="K40" i="1" s="1"/>
  <c r="I38" i="1"/>
  <c r="J38" i="1" s="1"/>
  <c r="K38" i="1" s="1"/>
  <c r="I36" i="1"/>
  <c r="J36" i="1" s="1"/>
  <c r="K36" i="1" s="1"/>
  <c r="I34" i="1"/>
  <c r="J34" i="1" s="1"/>
  <c r="K34" i="1" s="1"/>
  <c r="I32" i="1"/>
  <c r="J32" i="1" s="1"/>
  <c r="K32" i="1" s="1"/>
  <c r="I30" i="1"/>
  <c r="J30" i="1" s="1"/>
  <c r="K30" i="1" s="1"/>
  <c r="I28" i="1"/>
  <c r="J28" i="1" s="1"/>
  <c r="K28" i="1" s="1"/>
  <c r="I26" i="1"/>
  <c r="J26" i="1" s="1"/>
  <c r="K26" i="1" s="1"/>
  <c r="I24" i="1"/>
  <c r="J24" i="1" s="1"/>
  <c r="K24" i="1" s="1"/>
  <c r="I22" i="1"/>
  <c r="J22" i="1" s="1"/>
  <c r="K22" i="1" s="1"/>
  <c r="I20" i="1"/>
  <c r="J20" i="1" s="1"/>
  <c r="K20" i="1" s="1"/>
  <c r="I18" i="1"/>
  <c r="J18" i="1" s="1"/>
  <c r="K18" i="1" s="1"/>
  <c r="I16" i="1"/>
  <c r="J16" i="1" s="1"/>
  <c r="K16" i="1" s="1"/>
  <c r="I14" i="1"/>
  <c r="J14" i="1" s="1"/>
  <c r="K14" i="1" s="1"/>
  <c r="I12" i="1"/>
  <c r="J12" i="1" s="1"/>
  <c r="K12" i="1" s="1"/>
  <c r="I10" i="1"/>
  <c r="J10" i="1" s="1"/>
  <c r="K10" i="1" s="1"/>
  <c r="I8" i="1"/>
  <c r="J8" i="1" s="1"/>
  <c r="K8" i="1" s="1"/>
  <c r="I6" i="1"/>
  <c r="J6" i="1" s="1"/>
  <c r="K6" i="1" s="1"/>
  <c r="I4" i="1"/>
  <c r="J4" i="1" s="1"/>
  <c r="K4" i="1" s="1"/>
  <c r="I42" i="1"/>
  <c r="J42" i="1" s="1"/>
  <c r="K42" i="1" s="1"/>
  <c r="I41" i="1"/>
  <c r="J41" i="1" s="1"/>
  <c r="K41" i="1" s="1"/>
  <c r="I39" i="1"/>
  <c r="J39" i="1" s="1"/>
  <c r="K39" i="1" s="1"/>
  <c r="I37" i="1"/>
  <c r="J37" i="1" s="1"/>
  <c r="K37" i="1" s="1"/>
  <c r="I35" i="1"/>
  <c r="J35" i="1" s="1"/>
  <c r="K35" i="1" s="1"/>
  <c r="I33" i="1"/>
  <c r="J33" i="1" s="1"/>
  <c r="K33" i="1" s="1"/>
  <c r="I31" i="1"/>
  <c r="J31" i="1" s="1"/>
  <c r="K31" i="1" s="1"/>
  <c r="I29" i="1"/>
  <c r="J29" i="1" s="1"/>
  <c r="K29" i="1" s="1"/>
  <c r="I27" i="1"/>
  <c r="J27" i="1" s="1"/>
  <c r="K27" i="1" s="1"/>
  <c r="I25" i="1"/>
  <c r="J25" i="1" s="1"/>
  <c r="K25" i="1" s="1"/>
  <c r="I23" i="1"/>
  <c r="J23" i="1" s="1"/>
  <c r="K23" i="1" s="1"/>
  <c r="I21" i="1"/>
  <c r="J21" i="1" s="1"/>
  <c r="K21" i="1" s="1"/>
  <c r="I19" i="1"/>
  <c r="J19" i="1" s="1"/>
  <c r="K19" i="1" s="1"/>
  <c r="I17" i="1"/>
  <c r="J17" i="1" s="1"/>
  <c r="K17" i="1" s="1"/>
  <c r="I15" i="1"/>
  <c r="J15" i="1" s="1"/>
  <c r="K15" i="1" s="1"/>
  <c r="I13" i="1"/>
  <c r="J13" i="1" s="1"/>
  <c r="K13" i="1" s="1"/>
  <c r="I11" i="1"/>
  <c r="J11" i="1" s="1"/>
  <c r="K11" i="1" s="1"/>
  <c r="I9" i="1"/>
  <c r="J9" i="1" s="1"/>
  <c r="K9" i="1" s="1"/>
  <c r="I7" i="1"/>
  <c r="J7" i="1" s="1"/>
  <c r="K7" i="1" s="1"/>
  <c r="I5" i="1"/>
  <c r="J5" i="1" s="1"/>
  <c r="K5" i="1" s="1"/>
  <c r="I3" i="1"/>
  <c r="J3" i="1" s="1"/>
  <c r="K3" i="1" s="1"/>
  <c r="L3" i="1" s="1"/>
  <c r="K44" i="1" l="1"/>
  <c r="J44" i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</calcChain>
</file>

<file path=xl/sharedStrings.xml><?xml version="1.0" encoding="utf-8"?>
<sst xmlns="http://schemas.openxmlformats.org/spreadsheetml/2006/main" count="138" uniqueCount="101">
  <si>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</si>
  <si>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</si>
  <si>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</si>
  <si>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</si>
  <si>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</si>
  <si>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</si>
  <si>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</si>
  <si>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</si>
  <si>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</si>
  <si>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</si>
  <si>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</si>
  <si>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         </t>
    </r>
    <r>
      <rPr>
        <b/>
        <sz val="8"/>
        <color rgb="FFFF0000"/>
        <rFont val="Arial"/>
        <family val="2"/>
      </rPr>
      <t xml:space="preserve"> (see note)</t>
    </r>
  </si>
  <si>
    <t>TOTALS</t>
  </si>
  <si>
    <t>Alameda County Sheriff's Office</t>
  </si>
  <si>
    <t>G21 Alameda County OHV</t>
  </si>
  <si>
    <t>G21-03-27-L01</t>
  </si>
  <si>
    <t>Alpine County Sheriff's Office</t>
  </si>
  <si>
    <t>Law Enforcement</t>
  </si>
  <si>
    <t>G21-03-01-L01</t>
  </si>
  <si>
    <t>Amador County Sheriff's Office</t>
  </si>
  <si>
    <t>G21-03-50-L01</t>
  </si>
  <si>
    <t>Calaveras County Sheriff's Department</t>
  </si>
  <si>
    <t>G21-03-03-L01</t>
  </si>
  <si>
    <t>City of California City</t>
  </si>
  <si>
    <t>G21-03-26-L01</t>
  </si>
  <si>
    <t>City of Fresno Police Department</t>
  </si>
  <si>
    <t>G21-03-94-L01</t>
  </si>
  <si>
    <t>City of Hesperia Police Department</t>
  </si>
  <si>
    <t>G21-03-58-L01</t>
  </si>
  <si>
    <t>Colusa County Sheriff's Office</t>
  </si>
  <si>
    <t>G21-03-05-L01</t>
  </si>
  <si>
    <t>County of Butte Sheriff's Office</t>
  </si>
  <si>
    <t>G21-03-70-L01</t>
  </si>
  <si>
    <t>Del Norte county Sheriff's Department</t>
  </si>
  <si>
    <t>G21-03-21-L01</t>
  </si>
  <si>
    <t>Fresno County Sheriff's Office</t>
  </si>
  <si>
    <t>G21-03-08-L01</t>
  </si>
  <si>
    <t>Humboldt County Sheriff's Office</t>
  </si>
  <si>
    <t>G21-03-11-L01</t>
  </si>
  <si>
    <t>Imperial County Sheriff's Office</t>
  </si>
  <si>
    <t>G21-03-09-L01</t>
  </si>
  <si>
    <t>Inyo County Sheriff's Department</t>
  </si>
  <si>
    <t>G21-03-30-L01</t>
  </si>
  <si>
    <t>Kern County Sheriff's Office</t>
  </si>
  <si>
    <t>G21-03-25-L01</t>
  </si>
  <si>
    <t>Lake County Sheriff's Office</t>
  </si>
  <si>
    <t>G21-03-64-L01</t>
  </si>
  <si>
    <t>Lassen County Sheriff's Department</t>
  </si>
  <si>
    <t>G21-03-65-L01</t>
  </si>
  <si>
    <t>Los Angeles County Sheriff's Department</t>
  </si>
  <si>
    <t>Law Enforcement - Santa Clarita Valley Station</t>
  </si>
  <si>
    <t>G21-03-10-L01</t>
  </si>
  <si>
    <t>Law Enforcement - Palmdale Station</t>
  </si>
  <si>
    <t>G21-03-10-L02</t>
  </si>
  <si>
    <t>Los Angeles Police Department</t>
  </si>
  <si>
    <t>G21-03-66-L01</t>
  </si>
  <si>
    <t>Madera County Sheriff's Office</t>
  </si>
  <si>
    <t>G21-03-33-L01</t>
  </si>
  <si>
    <t>Modoc County Sheriff's Office</t>
  </si>
  <si>
    <t>G21-03-83-L01</t>
  </si>
  <si>
    <t>Mono County Sheriff's Department</t>
  </si>
  <si>
    <t>G21-03-12-L01</t>
  </si>
  <si>
    <t>Napa County Sheriff's Office</t>
  </si>
  <si>
    <t>G21-03-35-L01</t>
  </si>
  <si>
    <t>Nevada County Sheriff's Office</t>
  </si>
  <si>
    <t>G21-03-16-L01</t>
  </si>
  <si>
    <t>Placer County Sheriff's Office</t>
  </si>
  <si>
    <t>Law Enforcement - Auburn</t>
  </si>
  <si>
    <t>G21-03-72-L01</t>
  </si>
  <si>
    <t>Law Enforcement - Tahoe</t>
  </si>
  <si>
    <t>G21-03-72-L02</t>
  </si>
  <si>
    <t>Plumas County Sheriff's Office</t>
  </si>
  <si>
    <t>G21-03-13-L01</t>
  </si>
  <si>
    <t>Riverside County Sheriff's Department</t>
  </si>
  <si>
    <t>G21-03-14-L01</t>
  </si>
  <si>
    <t>G21-03-14-L02</t>
  </si>
  <si>
    <t>Sacramento County Regional Parks</t>
  </si>
  <si>
    <t>G21-03-49-L01</t>
  </si>
  <si>
    <t>San Bernardino County Sheriff's Department</t>
  </si>
  <si>
    <t>G21-03-15-L01</t>
  </si>
  <si>
    <t>San Diego County Sheriff's Department</t>
  </si>
  <si>
    <t>G21-03-17-L01</t>
  </si>
  <si>
    <t>San Joaquin County Sheriff's Department</t>
  </si>
  <si>
    <t>G21-03-18-L01</t>
  </si>
  <si>
    <t>Santa Barbara Sheriff's Office</t>
  </si>
  <si>
    <t>G21-03-87-L01</t>
  </si>
  <si>
    <t>Santa Clara County Parks and Recreation Department</t>
  </si>
  <si>
    <t>G21-03-19-L01</t>
  </si>
  <si>
    <t>Sierra County Sheriff's Office</t>
  </si>
  <si>
    <t>Sierra County OHV Grant</t>
  </si>
  <si>
    <t>G21-03-55-L01</t>
  </si>
  <si>
    <t>Stanislaus County Sheriff's Department</t>
  </si>
  <si>
    <t>G21-03-38-L01</t>
  </si>
  <si>
    <t>Tuolumne County Sheriff's Office</t>
  </si>
  <si>
    <t>G21-03-79-L01</t>
  </si>
  <si>
    <t>Ventura County Sheriff's Department</t>
  </si>
  <si>
    <t>G21-03-51-L01</t>
  </si>
  <si>
    <t>Yolo County Sheriff's Office</t>
  </si>
  <si>
    <t>G21-03-41-L01</t>
  </si>
  <si>
    <t xml:space="preserve">NOTE: All law enforcement awards are based on the formula as outlined in Section 4970.15.3(c) of the 2008 Grants and Cooperative Agreements Program </t>
  </si>
  <si>
    <t>Regulations (Rev. 1/21).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</si>
</sst>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2" fontId="4" fillId="3" borderId="1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vertical="top"/>
    </xf>
    <xf numFmtId="2" fontId="4" fillId="4" borderId="1" xfId="0" applyNumberFormat="1" applyFont="1" applyFill="1" applyBorder="1" applyAlignment="1">
      <alignment vertical="top"/>
    </xf>
    <xf numFmtId="3" fontId="4" fillId="4" borderId="1" xfId="0" applyNumberFormat="1" applyFont="1" applyFill="1" applyBorder="1" applyAlignment="1">
      <alignment vertical="top"/>
    </xf>
    <xf numFmtId="164" fontId="4" fillId="3" borderId="2" xfId="0" applyNumberFormat="1" applyFont="1" applyFill="1" applyBorder="1" applyAlignment="1">
      <alignment vertical="top"/>
    </xf>
    <xf numFmtId="2" fontId="4" fillId="3" borderId="2" xfId="0" applyNumberFormat="1" applyFont="1" applyFill="1" applyBorder="1" applyAlignment="1">
      <alignment vertical="top"/>
    </xf>
    <xf numFmtId="3" fontId="4" fillId="3" borderId="2" xfId="0" applyNumberFormat="1" applyFont="1" applyFill="1" applyBorder="1" applyAlignment="1">
      <alignment vertical="top"/>
    </xf>
    <xf numFmtId="164" fontId="4" fillId="3" borderId="3" xfId="0" applyNumberFormat="1" applyFont="1" applyFill="1" applyBorder="1" applyAlignment="1">
      <alignment vertical="top"/>
    </xf>
    <xf numFmtId="2" fontId="4" fillId="3" borderId="3" xfId="0" applyNumberFormat="1" applyFont="1" applyFill="1" applyBorder="1" applyAlignment="1">
      <alignment vertical="top"/>
    </xf>
    <xf numFmtId="3" fontId="4" fillId="3" borderId="3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164" fontId="7" fillId="0" borderId="1" xfId="0" applyNumberFormat="1" applyFont="1" applyBorder="1"/>
    <xf numFmtId="0" fontId="4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right" vertical="top"/>
    </xf>
    <xf numFmtId="164" fontId="5" fillId="3" borderId="4" xfId="0" applyNumberFormat="1" applyFont="1" applyFill="1" applyBorder="1" applyAlignment="1">
      <alignment vertical="top"/>
    </xf>
    <xf numFmtId="2" fontId="5" fillId="3" borderId="4" xfId="0" applyNumberFormat="1" applyFont="1" applyFill="1" applyBorder="1" applyAlignment="1">
      <alignment vertical="top"/>
    </xf>
    <xf numFmtId="0" fontId="8" fillId="0" borderId="5" xfId="0" applyFont="1" applyBorder="1" applyAlignment="1"/>
    <xf numFmtId="0" fontId="8" fillId="0" borderId="0" xfId="0" applyFont="1" applyAlignmen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Layout" topLeftCell="A36" zoomScaleNormal="100" workbookViewId="0">
      <selection activeCell="C44" sqref="C44"/>
    </sheetView>
  </sheetViews>
  <sheetFormatPr defaultColWidth="2.85546875" defaultRowHeight="11.25" x14ac:dyDescent="0.2"/>
  <cols>
    <col min="1" max="1" width="4.42578125" style="4" customWidth="1"/>
    <col min="2" max="2" width="18.710937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5703125" style="5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L2" s="38">
        <v>2400000</v>
      </c>
    </row>
    <row r="3" spans="1:12" ht="22.5" x14ac:dyDescent="0.2">
      <c r="A3" s="8">
        <v>1</v>
      </c>
      <c r="B3" s="9" t="s">
        <v>13</v>
      </c>
      <c r="C3" s="9" t="s">
        <v>14</v>
      </c>
      <c r="D3" s="8" t="s">
        <v>15</v>
      </c>
      <c r="E3" s="18">
        <v>57673</v>
      </c>
      <c r="F3" s="18">
        <v>50537</v>
      </c>
      <c r="G3" s="18">
        <v>10000</v>
      </c>
      <c r="H3" s="18">
        <v>12650</v>
      </c>
      <c r="I3" s="20">
        <f>(L2-G44)/(F44-G44)*100</f>
        <v>31.206318877907286</v>
      </c>
      <c r="J3" s="21">
        <f>(F3-G3)*I3/100</f>
        <v>12650.105483537276</v>
      </c>
      <c r="K3" s="18">
        <f>SUM(G3+J3)</f>
        <v>22650.105483537278</v>
      </c>
      <c r="L3" s="18">
        <f>SUM(L2-K3)</f>
        <v>2377349.8945164629</v>
      </c>
    </row>
    <row r="4" spans="1:12" ht="22.5" x14ac:dyDescent="0.2">
      <c r="A4" s="10">
        <v>2</v>
      </c>
      <c r="B4" s="11" t="s">
        <v>16</v>
      </c>
      <c r="C4" s="11" t="s">
        <v>17</v>
      </c>
      <c r="D4" s="10" t="s">
        <v>18</v>
      </c>
      <c r="E4" s="19">
        <v>54817</v>
      </c>
      <c r="F4" s="19">
        <v>54817</v>
      </c>
      <c r="G4" s="19">
        <v>10000</v>
      </c>
      <c r="H4" s="19">
        <v>13986</v>
      </c>
      <c r="I4" s="22">
        <f>(L2-G44)/(F44-G44)*100</f>
        <v>31.206318877907286</v>
      </c>
      <c r="J4" s="23">
        <f>(F4-G4)*I4/100</f>
        <v>13985.735931511708</v>
      </c>
      <c r="K4" s="19">
        <f t="shared" ref="K4:K43" si="0">SUM(G4+J4)</f>
        <v>23985.735931511706</v>
      </c>
      <c r="L4" s="19">
        <f t="shared" ref="L4:L43" si="1">SUM(L3-K4)</f>
        <v>2353364.1585849514</v>
      </c>
    </row>
    <row r="5" spans="1:12" ht="22.5" x14ac:dyDescent="0.2">
      <c r="A5" s="8">
        <v>3</v>
      </c>
      <c r="B5" s="9" t="s">
        <v>19</v>
      </c>
      <c r="C5" s="9" t="s">
        <v>17</v>
      </c>
      <c r="D5" s="8" t="s">
        <v>20</v>
      </c>
      <c r="E5" s="18">
        <v>28561.5</v>
      </c>
      <c r="F5" s="18">
        <v>28562</v>
      </c>
      <c r="G5" s="18">
        <v>10000</v>
      </c>
      <c r="H5" s="18">
        <v>5793</v>
      </c>
      <c r="I5" s="20">
        <f>(L2-G44)/(F44-G44)*100</f>
        <v>31.206318877907286</v>
      </c>
      <c r="J5" s="21">
        <f t="shared" ref="J5:J43" si="2">(F5-G5)*I5/100</f>
        <v>5792.5169101171514</v>
      </c>
      <c r="K5" s="18">
        <f t="shared" si="0"/>
        <v>15792.516910117152</v>
      </c>
      <c r="L5" s="18">
        <f t="shared" si="1"/>
        <v>2337571.6416748343</v>
      </c>
    </row>
    <row r="6" spans="1:12" ht="22.5" x14ac:dyDescent="0.2">
      <c r="A6" s="10">
        <v>4</v>
      </c>
      <c r="B6" s="11" t="s">
        <v>21</v>
      </c>
      <c r="C6" s="11" t="s">
        <v>17</v>
      </c>
      <c r="D6" s="10" t="s">
        <v>22</v>
      </c>
      <c r="E6" s="19">
        <v>85065</v>
      </c>
      <c r="F6" s="19">
        <v>85065</v>
      </c>
      <c r="G6" s="19">
        <v>10000</v>
      </c>
      <c r="H6" s="19">
        <v>23425</v>
      </c>
      <c r="I6" s="22">
        <f>(L2-G44)/(F44-G44)*100</f>
        <v>31.206318877907286</v>
      </c>
      <c r="J6" s="23">
        <f t="shared" si="2"/>
        <v>23425.023265701104</v>
      </c>
      <c r="K6" s="19">
        <f t="shared" si="0"/>
        <v>33425.023265701107</v>
      </c>
      <c r="L6" s="19">
        <f t="shared" si="1"/>
        <v>2304146.6184091331</v>
      </c>
    </row>
    <row r="7" spans="1:12" x14ac:dyDescent="0.2">
      <c r="A7" s="8">
        <v>5</v>
      </c>
      <c r="B7" s="9" t="s">
        <v>23</v>
      </c>
      <c r="C7" s="9" t="s">
        <v>17</v>
      </c>
      <c r="D7" s="8" t="s">
        <v>24</v>
      </c>
      <c r="E7" s="18">
        <v>113912</v>
      </c>
      <c r="F7" s="18">
        <v>113912</v>
      </c>
      <c r="G7" s="18">
        <v>10000</v>
      </c>
      <c r="H7" s="18">
        <v>32427</v>
      </c>
      <c r="I7" s="20">
        <f>(L2-G44)/(F44-G44)*100</f>
        <v>31.206318877907286</v>
      </c>
      <c r="J7" s="21">
        <f t="shared" si="2"/>
        <v>32427.110072411018</v>
      </c>
      <c r="K7" s="18">
        <f t="shared" si="0"/>
        <v>42427.110072411015</v>
      </c>
      <c r="L7" s="18">
        <f t="shared" si="1"/>
        <v>2261719.5083367219</v>
      </c>
    </row>
    <row r="8" spans="1:12" ht="22.5" x14ac:dyDescent="0.2">
      <c r="A8" s="10">
        <v>6</v>
      </c>
      <c r="B8" s="11" t="s">
        <v>25</v>
      </c>
      <c r="C8" s="11" t="s">
        <v>17</v>
      </c>
      <c r="D8" s="10" t="s">
        <v>26</v>
      </c>
      <c r="E8" s="19">
        <v>80000</v>
      </c>
      <c r="F8" s="19">
        <v>79999</v>
      </c>
      <c r="G8" s="19">
        <v>10000</v>
      </c>
      <c r="H8" s="19">
        <v>21844</v>
      </c>
      <c r="I8" s="22">
        <f>(L2-G44)/(F44-G44)*100</f>
        <v>31.206318877907286</v>
      </c>
      <c r="J8" s="23">
        <f t="shared" si="2"/>
        <v>21844.111151346322</v>
      </c>
      <c r="K8" s="19">
        <f t="shared" si="0"/>
        <v>31844.111151346322</v>
      </c>
      <c r="L8" s="19">
        <f t="shared" si="1"/>
        <v>2229875.3971853754</v>
      </c>
    </row>
    <row r="9" spans="1:12" ht="22.5" x14ac:dyDescent="0.2">
      <c r="A9" s="8">
        <v>7</v>
      </c>
      <c r="B9" s="9" t="s">
        <v>27</v>
      </c>
      <c r="C9" s="9" t="s">
        <v>17</v>
      </c>
      <c r="D9" s="8" t="s">
        <v>28</v>
      </c>
      <c r="E9" s="18">
        <v>133718.25</v>
      </c>
      <c r="F9" s="18">
        <v>133718</v>
      </c>
      <c r="G9" s="18">
        <v>10000</v>
      </c>
      <c r="H9" s="18">
        <v>38608</v>
      </c>
      <c r="I9" s="20">
        <f>(L2-G44)/(F44-G44)*100</f>
        <v>31.206318877907286</v>
      </c>
      <c r="J9" s="21">
        <f t="shared" si="2"/>
        <v>38607.833589369337</v>
      </c>
      <c r="K9" s="18">
        <f t="shared" si="0"/>
        <v>48607.833589369337</v>
      </c>
      <c r="L9" s="18">
        <f t="shared" si="1"/>
        <v>2181267.563596006</v>
      </c>
    </row>
    <row r="10" spans="1:12" ht="22.5" x14ac:dyDescent="0.2">
      <c r="A10" s="10">
        <v>8</v>
      </c>
      <c r="B10" s="11" t="s">
        <v>29</v>
      </c>
      <c r="C10" s="11" t="s">
        <v>17</v>
      </c>
      <c r="D10" s="10" t="s">
        <v>30</v>
      </c>
      <c r="E10" s="19">
        <v>46069.75</v>
      </c>
      <c r="F10" s="19">
        <v>46070</v>
      </c>
      <c r="G10" s="19">
        <v>10000</v>
      </c>
      <c r="H10" s="19">
        <v>11256</v>
      </c>
      <c r="I10" s="22">
        <f>(L2-G44)/(F44-G44)*100</f>
        <v>31.206318877907286</v>
      </c>
      <c r="J10" s="23">
        <f t="shared" si="2"/>
        <v>11256.119219261158</v>
      </c>
      <c r="K10" s="19">
        <f t="shared" si="0"/>
        <v>21256.119219261156</v>
      </c>
      <c r="L10" s="19">
        <f t="shared" si="1"/>
        <v>2160011.4443767448</v>
      </c>
    </row>
    <row r="11" spans="1:12" ht="22.5" x14ac:dyDescent="0.2">
      <c r="A11" s="8">
        <v>9</v>
      </c>
      <c r="B11" s="9" t="s">
        <v>31</v>
      </c>
      <c r="C11" s="9" t="s">
        <v>17</v>
      </c>
      <c r="D11" s="8" t="s">
        <v>32</v>
      </c>
      <c r="E11" s="18">
        <v>76951</v>
      </c>
      <c r="F11" s="18">
        <v>76951</v>
      </c>
      <c r="G11" s="18">
        <v>10000</v>
      </c>
      <c r="H11" s="18">
        <v>20893</v>
      </c>
      <c r="I11" s="20">
        <f>(L2-G44)/(F44-G44)*100</f>
        <v>31.206318877907286</v>
      </c>
      <c r="J11" s="21">
        <f t="shared" si="2"/>
        <v>20892.942551947708</v>
      </c>
      <c r="K11" s="18">
        <f t="shared" si="0"/>
        <v>30892.942551947708</v>
      </c>
      <c r="L11" s="18">
        <f t="shared" si="1"/>
        <v>2129118.5018247971</v>
      </c>
    </row>
    <row r="12" spans="1:12" ht="22.5" x14ac:dyDescent="0.2">
      <c r="A12" s="10">
        <v>10</v>
      </c>
      <c r="B12" s="11" t="s">
        <v>33</v>
      </c>
      <c r="C12" s="11" t="s">
        <v>17</v>
      </c>
      <c r="D12" s="10" t="s">
        <v>34</v>
      </c>
      <c r="E12" s="19">
        <v>40604.879999999997</v>
      </c>
      <c r="F12" s="19">
        <v>40605</v>
      </c>
      <c r="G12" s="19">
        <v>10000</v>
      </c>
      <c r="H12" s="19">
        <v>9551</v>
      </c>
      <c r="I12" s="22">
        <f>(L2-G44)/(F44-G44)*100</f>
        <v>31.206318877907286</v>
      </c>
      <c r="J12" s="23">
        <f t="shared" si="2"/>
        <v>9550.6938925835238</v>
      </c>
      <c r="K12" s="19">
        <f t="shared" si="0"/>
        <v>19550.693892583524</v>
      </c>
      <c r="L12" s="19">
        <f t="shared" si="1"/>
        <v>2109567.8079322134</v>
      </c>
    </row>
    <row r="13" spans="1:12" ht="22.5" x14ac:dyDescent="0.2">
      <c r="A13" s="8">
        <v>11</v>
      </c>
      <c r="B13" s="9" t="s">
        <v>35</v>
      </c>
      <c r="C13" s="9" t="s">
        <v>17</v>
      </c>
      <c r="D13" s="8" t="s">
        <v>36</v>
      </c>
      <c r="E13" s="18">
        <v>280080</v>
      </c>
      <c r="F13" s="18">
        <v>272580</v>
      </c>
      <c r="G13" s="18">
        <v>10000</v>
      </c>
      <c r="H13" s="18">
        <v>81942</v>
      </c>
      <c r="I13" s="20">
        <f>(L2-G44)/(F44-G44)*100</f>
        <v>31.206318877907286</v>
      </c>
      <c r="J13" s="21">
        <f t="shared" si="2"/>
        <v>81941.552109608951</v>
      </c>
      <c r="K13" s="18">
        <f t="shared" si="0"/>
        <v>91941.552109608951</v>
      </c>
      <c r="L13" s="18">
        <f t="shared" si="1"/>
        <v>2017626.2558226045</v>
      </c>
    </row>
    <row r="14" spans="1:12" ht="22.5" x14ac:dyDescent="0.2">
      <c r="A14" s="10">
        <v>12</v>
      </c>
      <c r="B14" s="11" t="s">
        <v>37</v>
      </c>
      <c r="C14" s="11" t="s">
        <v>17</v>
      </c>
      <c r="D14" s="10" t="s">
        <v>38</v>
      </c>
      <c r="E14" s="19">
        <v>276356.25</v>
      </c>
      <c r="F14" s="19">
        <v>268335</v>
      </c>
      <c r="G14" s="19">
        <v>10000</v>
      </c>
      <c r="H14" s="19">
        <v>80617</v>
      </c>
      <c r="I14" s="22">
        <f>(L2-G44)/(F44-G44)*100</f>
        <v>31.206318877907286</v>
      </c>
      <c r="J14" s="23">
        <f t="shared" si="2"/>
        <v>80616.843873241785</v>
      </c>
      <c r="K14" s="19">
        <f t="shared" si="0"/>
        <v>90616.843873241785</v>
      </c>
      <c r="L14" s="19">
        <f t="shared" si="1"/>
        <v>1927009.4119493628</v>
      </c>
    </row>
    <row r="15" spans="1:12" ht="22.5" x14ac:dyDescent="0.2">
      <c r="A15" s="8">
        <v>13</v>
      </c>
      <c r="B15" s="9" t="s">
        <v>39</v>
      </c>
      <c r="C15" s="9" t="s">
        <v>17</v>
      </c>
      <c r="D15" s="8" t="s">
        <v>40</v>
      </c>
      <c r="E15" s="18">
        <v>600000</v>
      </c>
      <c r="F15" s="18">
        <v>596299</v>
      </c>
      <c r="G15" s="18">
        <v>10000</v>
      </c>
      <c r="H15" s="18">
        <v>182962</v>
      </c>
      <c r="I15" s="20">
        <f>(L2-G44)/(F44-G44)*100</f>
        <v>31.206318877907286</v>
      </c>
      <c r="J15" s="21">
        <f t="shared" si="2"/>
        <v>182962.33551798164</v>
      </c>
      <c r="K15" s="18">
        <f t="shared" si="0"/>
        <v>192962.33551798164</v>
      </c>
      <c r="L15" s="18">
        <f t="shared" si="1"/>
        <v>1734047.0764313813</v>
      </c>
    </row>
    <row r="16" spans="1:12" ht="22.5" x14ac:dyDescent="0.2">
      <c r="A16" s="10">
        <v>14</v>
      </c>
      <c r="B16" s="11" t="s">
        <v>41</v>
      </c>
      <c r="C16" s="11" t="s">
        <v>17</v>
      </c>
      <c r="D16" s="10" t="s">
        <v>42</v>
      </c>
      <c r="E16" s="19">
        <v>147000</v>
      </c>
      <c r="F16" s="19">
        <v>147000</v>
      </c>
      <c r="G16" s="19">
        <v>10000</v>
      </c>
      <c r="H16" s="19">
        <v>42753</v>
      </c>
      <c r="I16" s="22">
        <f>(L2-G44)/(F44-G44)*100</f>
        <v>31.206318877907286</v>
      </c>
      <c r="J16" s="23">
        <f t="shared" si="2"/>
        <v>42752.656862732983</v>
      </c>
      <c r="K16" s="19">
        <f t="shared" si="0"/>
        <v>52752.656862732983</v>
      </c>
      <c r="L16" s="19">
        <f t="shared" si="1"/>
        <v>1681294.4195686483</v>
      </c>
    </row>
    <row r="17" spans="1:12" ht="22.5" x14ac:dyDescent="0.2">
      <c r="A17" s="8">
        <v>15</v>
      </c>
      <c r="B17" s="9" t="s">
        <v>43</v>
      </c>
      <c r="C17" s="9" t="s">
        <v>17</v>
      </c>
      <c r="D17" s="8" t="s">
        <v>44</v>
      </c>
      <c r="E17" s="18">
        <v>561499</v>
      </c>
      <c r="F17" s="18">
        <v>561498</v>
      </c>
      <c r="G17" s="18">
        <v>10000</v>
      </c>
      <c r="H17" s="18">
        <v>172102</v>
      </c>
      <c r="I17" s="20">
        <f>(L2-G44)/(F44-G44)*100</f>
        <v>31.206318877907286</v>
      </c>
      <c r="J17" s="21">
        <f t="shared" si="2"/>
        <v>172102.2244852811</v>
      </c>
      <c r="K17" s="18">
        <f t="shared" si="0"/>
        <v>182102.2244852811</v>
      </c>
      <c r="L17" s="18">
        <f t="shared" si="1"/>
        <v>1499192.1950833672</v>
      </c>
    </row>
    <row r="18" spans="1:12" ht="22.5" x14ac:dyDescent="0.2">
      <c r="A18" s="10">
        <v>16</v>
      </c>
      <c r="B18" s="11" t="s">
        <v>45</v>
      </c>
      <c r="C18" s="11" t="s">
        <v>17</v>
      </c>
      <c r="D18" s="10" t="s">
        <v>46</v>
      </c>
      <c r="E18" s="19">
        <v>63274.5</v>
      </c>
      <c r="F18" s="19">
        <v>62941</v>
      </c>
      <c r="G18" s="19">
        <v>10000</v>
      </c>
      <c r="H18" s="19">
        <v>16521</v>
      </c>
      <c r="I18" s="22">
        <f>(L2-G44)/(F44-G44)*100</f>
        <v>31.206318877907286</v>
      </c>
      <c r="J18" s="23">
        <f t="shared" si="2"/>
        <v>16520.937277152898</v>
      </c>
      <c r="K18" s="19">
        <f t="shared" si="0"/>
        <v>26520.937277152898</v>
      </c>
      <c r="L18" s="19">
        <f t="shared" si="1"/>
        <v>1472671.2578062143</v>
      </c>
    </row>
    <row r="19" spans="1:12" ht="22.5" x14ac:dyDescent="0.2">
      <c r="A19" s="8">
        <v>17</v>
      </c>
      <c r="B19" s="9" t="s">
        <v>47</v>
      </c>
      <c r="C19" s="9" t="s">
        <v>17</v>
      </c>
      <c r="D19" s="8" t="s">
        <v>48</v>
      </c>
      <c r="E19" s="18">
        <v>107940</v>
      </c>
      <c r="F19" s="18">
        <v>105271</v>
      </c>
      <c r="G19" s="18">
        <v>10000</v>
      </c>
      <c r="H19" s="18">
        <v>29731</v>
      </c>
      <c r="I19" s="20">
        <f>(L2-G44)/(F44-G44)*100</f>
        <v>31.206318877907286</v>
      </c>
      <c r="J19" s="21">
        <f t="shared" si="2"/>
        <v>29730.572058171052</v>
      </c>
      <c r="K19" s="18">
        <f t="shared" si="0"/>
        <v>39730.572058171048</v>
      </c>
      <c r="L19" s="18">
        <f t="shared" si="1"/>
        <v>1432940.6857480432</v>
      </c>
    </row>
    <row r="20" spans="1:12" ht="33.75" x14ac:dyDescent="0.2">
      <c r="A20" s="10">
        <v>18</v>
      </c>
      <c r="B20" s="11" t="s">
        <v>49</v>
      </c>
      <c r="C20" s="11" t="s">
        <v>50</v>
      </c>
      <c r="D20" s="10" t="s">
        <v>51</v>
      </c>
      <c r="E20" s="19">
        <v>270140</v>
      </c>
      <c r="F20" s="19">
        <v>268690</v>
      </c>
      <c r="G20" s="19">
        <v>5000</v>
      </c>
      <c r="H20" s="19">
        <v>82288</v>
      </c>
      <c r="I20" s="22">
        <f>(L2-G44)/(F44-G44)*100</f>
        <v>31.206318877907286</v>
      </c>
      <c r="J20" s="23">
        <f t="shared" si="2"/>
        <v>82287.942249153726</v>
      </c>
      <c r="K20" s="19">
        <f t="shared" si="0"/>
        <v>87287.942249153726</v>
      </c>
      <c r="L20" s="19">
        <f t="shared" si="1"/>
        <v>1345652.7434988895</v>
      </c>
    </row>
    <row r="21" spans="1:12" ht="22.5" x14ac:dyDescent="0.2">
      <c r="A21" s="8">
        <v>19</v>
      </c>
      <c r="B21" s="9" t="s">
        <v>49</v>
      </c>
      <c r="C21" s="9" t="s">
        <v>52</v>
      </c>
      <c r="D21" s="8" t="s">
        <v>53</v>
      </c>
      <c r="E21" s="18">
        <v>152442</v>
      </c>
      <c r="F21" s="18">
        <v>152442</v>
      </c>
      <c r="G21" s="18">
        <v>5000</v>
      </c>
      <c r="H21" s="18">
        <v>46011</v>
      </c>
      <c r="I21" s="20">
        <f>(L2-G44)/(F44-G44)*100</f>
        <v>31.206318877907286</v>
      </c>
      <c r="J21" s="21">
        <f t="shared" si="2"/>
        <v>46011.220679964063</v>
      </c>
      <c r="K21" s="18">
        <f t="shared" si="0"/>
        <v>51011.220679964063</v>
      </c>
      <c r="L21" s="18">
        <f t="shared" si="1"/>
        <v>1294641.5228189253</v>
      </c>
    </row>
    <row r="22" spans="1:12" ht="22.5" x14ac:dyDescent="0.2">
      <c r="A22" s="10">
        <v>20</v>
      </c>
      <c r="B22" s="11" t="s">
        <v>54</v>
      </c>
      <c r="C22" s="11" t="s">
        <v>17</v>
      </c>
      <c r="D22" s="10" t="s">
        <v>55</v>
      </c>
      <c r="E22" s="19">
        <v>201600</v>
      </c>
      <c r="F22" s="19">
        <v>201600</v>
      </c>
      <c r="G22" s="19">
        <v>10000</v>
      </c>
      <c r="H22" s="19">
        <v>59791</v>
      </c>
      <c r="I22" s="22">
        <f>(L2-G44)/(F44-G44)*100</f>
        <v>31.206318877907286</v>
      </c>
      <c r="J22" s="23">
        <f t="shared" si="2"/>
        <v>59791.306970070356</v>
      </c>
      <c r="K22" s="19">
        <f t="shared" si="0"/>
        <v>69791.306970070349</v>
      </c>
      <c r="L22" s="19">
        <f t="shared" si="1"/>
        <v>1224850.215848855</v>
      </c>
    </row>
    <row r="23" spans="1:12" ht="22.5" x14ac:dyDescent="0.2">
      <c r="A23" s="8">
        <v>21</v>
      </c>
      <c r="B23" s="9" t="s">
        <v>56</v>
      </c>
      <c r="C23" s="9" t="s">
        <v>17</v>
      </c>
      <c r="D23" s="8" t="s">
        <v>57</v>
      </c>
      <c r="E23" s="18">
        <v>66399</v>
      </c>
      <c r="F23" s="18">
        <v>66360</v>
      </c>
      <c r="G23" s="18">
        <v>10000</v>
      </c>
      <c r="H23" s="18">
        <v>17588</v>
      </c>
      <c r="I23" s="20">
        <f>(L2-G44)/(F44-G44)*100</f>
        <v>31.206318877907286</v>
      </c>
      <c r="J23" s="21">
        <f t="shared" si="2"/>
        <v>17587.881319588545</v>
      </c>
      <c r="K23" s="18">
        <f t="shared" si="0"/>
        <v>27587.881319588545</v>
      </c>
      <c r="L23" s="18">
        <f t="shared" si="1"/>
        <v>1197262.3345292665</v>
      </c>
    </row>
    <row r="24" spans="1:12" ht="22.5" x14ac:dyDescent="0.2">
      <c r="A24" s="10">
        <v>22</v>
      </c>
      <c r="B24" s="11" t="s">
        <v>58</v>
      </c>
      <c r="C24" s="11" t="s">
        <v>17</v>
      </c>
      <c r="D24" s="10" t="s">
        <v>59</v>
      </c>
      <c r="E24" s="19">
        <v>21500</v>
      </c>
      <c r="F24" s="19">
        <v>21500</v>
      </c>
      <c r="G24" s="19">
        <v>10000</v>
      </c>
      <c r="H24" s="19">
        <v>3589</v>
      </c>
      <c r="I24" s="22">
        <f>(L2-G44)/(F44-G44)*100</f>
        <v>31.206318877907286</v>
      </c>
      <c r="J24" s="23">
        <f t="shared" si="2"/>
        <v>3588.7266709593382</v>
      </c>
      <c r="K24" s="19">
        <f t="shared" si="0"/>
        <v>13588.726670959339</v>
      </c>
      <c r="L24" s="19">
        <f t="shared" si="1"/>
        <v>1183673.6078583072</v>
      </c>
    </row>
    <row r="25" spans="1:12" ht="22.5" x14ac:dyDescent="0.2">
      <c r="A25" s="8">
        <v>23</v>
      </c>
      <c r="B25" s="9" t="s">
        <v>60</v>
      </c>
      <c r="C25" s="9" t="s">
        <v>17</v>
      </c>
      <c r="D25" s="8" t="s">
        <v>61</v>
      </c>
      <c r="E25" s="18">
        <v>86025</v>
      </c>
      <c r="F25" s="18">
        <v>86025</v>
      </c>
      <c r="G25" s="18">
        <v>10000</v>
      </c>
      <c r="H25" s="18">
        <v>23725</v>
      </c>
      <c r="I25" s="20">
        <f>(L2-G44)/(F44-G44)*100</f>
        <v>31.206318877907286</v>
      </c>
      <c r="J25" s="21">
        <f t="shared" si="2"/>
        <v>23724.603926929012</v>
      </c>
      <c r="K25" s="18">
        <f t="shared" si="0"/>
        <v>33724.603926929012</v>
      </c>
      <c r="L25" s="18">
        <f t="shared" si="1"/>
        <v>1149949.0039313782</v>
      </c>
    </row>
    <row r="26" spans="1:12" ht="22.5" x14ac:dyDescent="0.2">
      <c r="A26" s="10">
        <v>24</v>
      </c>
      <c r="B26" s="11" t="s">
        <v>62</v>
      </c>
      <c r="C26" s="11" t="s">
        <v>17</v>
      </c>
      <c r="D26" s="10" t="s">
        <v>63</v>
      </c>
      <c r="E26" s="19">
        <v>72624</v>
      </c>
      <c r="F26" s="19">
        <v>72624</v>
      </c>
      <c r="G26" s="19">
        <v>10000</v>
      </c>
      <c r="H26" s="19">
        <v>19543</v>
      </c>
      <c r="I26" s="22">
        <f>(L2-G44)/(F44-G44)*100</f>
        <v>31.206318877907286</v>
      </c>
      <c r="J26" s="23">
        <f t="shared" si="2"/>
        <v>19542.645134100658</v>
      </c>
      <c r="K26" s="19">
        <f t="shared" si="0"/>
        <v>29542.645134100658</v>
      </c>
      <c r="L26" s="19">
        <f t="shared" si="1"/>
        <v>1120406.3587972776</v>
      </c>
    </row>
    <row r="27" spans="1:12" ht="22.5" x14ac:dyDescent="0.2">
      <c r="A27" s="12">
        <v>25</v>
      </c>
      <c r="B27" s="13" t="s">
        <v>64</v>
      </c>
      <c r="C27" s="13" t="s">
        <v>17</v>
      </c>
      <c r="D27" s="12" t="s">
        <v>65</v>
      </c>
      <c r="E27" s="24">
        <v>102680</v>
      </c>
      <c r="F27" s="24">
        <v>102680</v>
      </c>
      <c r="G27" s="24">
        <v>10000</v>
      </c>
      <c r="H27" s="24">
        <v>28922</v>
      </c>
      <c r="I27" s="25">
        <f>(L2-G44)/(F44-G44)*100</f>
        <v>31.206318877907286</v>
      </c>
      <c r="J27" s="26">
        <f t="shared" si="2"/>
        <v>28922.016336044475</v>
      </c>
      <c r="K27" s="18">
        <f t="shared" si="0"/>
        <v>38922.016336044471</v>
      </c>
      <c r="L27" s="24">
        <f t="shared" si="1"/>
        <v>1081484.342461233</v>
      </c>
    </row>
    <row r="28" spans="1:12" ht="22.5" x14ac:dyDescent="0.2">
      <c r="A28" s="14">
        <v>26</v>
      </c>
      <c r="B28" s="15" t="s">
        <v>66</v>
      </c>
      <c r="C28" s="15" t="s">
        <v>67</v>
      </c>
      <c r="D28" s="14" t="s">
        <v>68</v>
      </c>
      <c r="E28" s="27">
        <v>211668.75</v>
      </c>
      <c r="F28" s="27">
        <v>211669</v>
      </c>
      <c r="G28" s="27">
        <v>5000</v>
      </c>
      <c r="H28" s="27">
        <v>64494</v>
      </c>
      <c r="I28" s="28">
        <f>(L2-G44)/(F44-G44)*100</f>
        <v>31.206318877907286</v>
      </c>
      <c r="J28" s="29">
        <f t="shared" si="2"/>
        <v>64493.787161782209</v>
      </c>
      <c r="K28" s="27">
        <f t="shared" si="0"/>
        <v>69493.787161782209</v>
      </c>
      <c r="L28" s="27">
        <f t="shared" si="1"/>
        <v>1011990.5552994509</v>
      </c>
    </row>
    <row r="29" spans="1:12" ht="22.5" x14ac:dyDescent="0.2">
      <c r="A29" s="8">
        <v>27</v>
      </c>
      <c r="B29" s="9" t="s">
        <v>66</v>
      </c>
      <c r="C29" s="9" t="s">
        <v>69</v>
      </c>
      <c r="D29" s="8" t="s">
        <v>70</v>
      </c>
      <c r="E29" s="18">
        <v>264288</v>
      </c>
      <c r="F29" s="18">
        <v>264288</v>
      </c>
      <c r="G29" s="18">
        <v>5000</v>
      </c>
      <c r="H29" s="18">
        <v>80914</v>
      </c>
      <c r="I29" s="20">
        <f>(L2-G44)/(F44-G44)*100</f>
        <v>31.206318877907286</v>
      </c>
      <c r="J29" s="21">
        <f t="shared" si="2"/>
        <v>80914.240092148248</v>
      </c>
      <c r="K29" s="18">
        <f t="shared" si="0"/>
        <v>85914.240092148248</v>
      </c>
      <c r="L29" s="18">
        <f t="shared" si="1"/>
        <v>926076.31520730257</v>
      </c>
    </row>
    <row r="30" spans="1:12" ht="22.5" x14ac:dyDescent="0.2">
      <c r="A30" s="16">
        <v>28</v>
      </c>
      <c r="B30" s="17" t="s">
        <v>71</v>
      </c>
      <c r="C30" s="17" t="s">
        <v>17</v>
      </c>
      <c r="D30" s="16" t="s">
        <v>72</v>
      </c>
      <c r="E30" s="30">
        <v>138800</v>
      </c>
      <c r="F30" s="30">
        <v>138800</v>
      </c>
      <c r="G30" s="30">
        <v>10000</v>
      </c>
      <c r="H30" s="30">
        <v>40194</v>
      </c>
      <c r="I30" s="31">
        <f>(L2-G44)/(F44-G44)*100</f>
        <v>31.206318877907286</v>
      </c>
      <c r="J30" s="32">
        <f t="shared" si="2"/>
        <v>40193.738714744584</v>
      </c>
      <c r="K30" s="30">
        <f t="shared" si="0"/>
        <v>50193.738714744584</v>
      </c>
      <c r="L30" s="30">
        <f t="shared" si="1"/>
        <v>875882.576492558</v>
      </c>
    </row>
    <row r="31" spans="1:12" ht="22.5" x14ac:dyDescent="0.2">
      <c r="A31" s="8">
        <v>29</v>
      </c>
      <c r="B31" s="9" t="s">
        <v>73</v>
      </c>
      <c r="C31" s="9" t="s">
        <v>17</v>
      </c>
      <c r="D31" s="8" t="s">
        <v>74</v>
      </c>
      <c r="E31" s="18">
        <v>178448</v>
      </c>
      <c r="F31" s="18">
        <v>172451</v>
      </c>
      <c r="G31" s="18">
        <v>5000</v>
      </c>
      <c r="H31" s="18">
        <v>52255</v>
      </c>
      <c r="I31" s="20">
        <f>(L2-G44)/(F44-G44)*100</f>
        <v>31.206318877907286</v>
      </c>
      <c r="J31" s="21">
        <f t="shared" si="2"/>
        <v>52255.293024244529</v>
      </c>
      <c r="K31" s="18">
        <f t="shared" si="0"/>
        <v>57255.293024244529</v>
      </c>
      <c r="L31" s="18">
        <f>SUM(L30-K31)</f>
        <v>818627.28346831352</v>
      </c>
    </row>
    <row r="32" spans="1:12" ht="22.5" x14ac:dyDescent="0.2">
      <c r="A32" s="10">
        <v>30</v>
      </c>
      <c r="B32" s="11" t="s">
        <v>73</v>
      </c>
      <c r="C32" s="11" t="s">
        <v>17</v>
      </c>
      <c r="D32" s="10" t="s">
        <v>75</v>
      </c>
      <c r="E32" s="19">
        <v>200206</v>
      </c>
      <c r="F32" s="19">
        <v>200206</v>
      </c>
      <c r="G32" s="19">
        <v>5000</v>
      </c>
      <c r="H32" s="19">
        <v>60917</v>
      </c>
      <c r="I32" s="22">
        <f>(L2-G44)/(F44-G44)*100</f>
        <v>31.206318877907286</v>
      </c>
      <c r="J32" s="23">
        <f t="shared" si="2"/>
        <v>60916.606828807693</v>
      </c>
      <c r="K32" s="19">
        <f t="shared" si="0"/>
        <v>65916.606828807693</v>
      </c>
      <c r="L32" s="19">
        <f t="shared" si="1"/>
        <v>752710.67663950578</v>
      </c>
    </row>
    <row r="33" spans="1:12" ht="22.5" x14ac:dyDescent="0.2">
      <c r="A33" s="8">
        <v>31</v>
      </c>
      <c r="B33" s="9" t="s">
        <v>76</v>
      </c>
      <c r="C33" s="9" t="s">
        <v>17</v>
      </c>
      <c r="D33" s="8" t="s">
        <v>77</v>
      </c>
      <c r="E33" s="18">
        <v>39519</v>
      </c>
      <c r="F33" s="18">
        <v>39519</v>
      </c>
      <c r="G33" s="18">
        <v>10000</v>
      </c>
      <c r="H33" s="18">
        <v>9212</v>
      </c>
      <c r="I33" s="20">
        <f>(L2-G44)/(F44-G44)*100</f>
        <v>31.206318877907286</v>
      </c>
      <c r="J33" s="21">
        <f t="shared" si="2"/>
        <v>9211.7932695694508</v>
      </c>
      <c r="K33" s="18">
        <f t="shared" si="0"/>
        <v>19211.793269569451</v>
      </c>
      <c r="L33" s="18">
        <f t="shared" si="1"/>
        <v>733498.88336993637</v>
      </c>
    </row>
    <row r="34" spans="1:12" ht="22.5" x14ac:dyDescent="0.2">
      <c r="A34" s="10">
        <v>32</v>
      </c>
      <c r="B34" s="11" t="s">
        <v>78</v>
      </c>
      <c r="C34" s="11" t="s">
        <v>17</v>
      </c>
      <c r="D34" s="10" t="s">
        <v>79</v>
      </c>
      <c r="E34" s="19">
        <v>598492.5</v>
      </c>
      <c r="F34" s="19">
        <v>598493</v>
      </c>
      <c r="G34" s="19">
        <v>10000</v>
      </c>
      <c r="H34" s="19">
        <v>183645</v>
      </c>
      <c r="I34" s="22">
        <f>(L2-G44)/(F44-G44)*100</f>
        <v>31.206318877907286</v>
      </c>
      <c r="J34" s="23">
        <f t="shared" si="2"/>
        <v>183647.00215416294</v>
      </c>
      <c r="K34" s="19">
        <f t="shared" si="0"/>
        <v>193647.00215416294</v>
      </c>
      <c r="L34" s="19">
        <f t="shared" si="1"/>
        <v>539851.88121577341</v>
      </c>
    </row>
    <row r="35" spans="1:12" ht="22.5" x14ac:dyDescent="0.2">
      <c r="A35" s="8">
        <v>33</v>
      </c>
      <c r="B35" s="9" t="s">
        <v>80</v>
      </c>
      <c r="C35" s="9" t="s">
        <v>17</v>
      </c>
      <c r="D35" s="8" t="s">
        <v>81</v>
      </c>
      <c r="E35" s="18">
        <v>81726</v>
      </c>
      <c r="F35" s="18">
        <v>81726</v>
      </c>
      <c r="G35" s="18">
        <v>10000</v>
      </c>
      <c r="H35" s="18">
        <v>22383</v>
      </c>
      <c r="I35" s="20">
        <f>(L2-G44)/(F44-G44)*100</f>
        <v>31.206318877907286</v>
      </c>
      <c r="J35" s="21">
        <f t="shared" si="2"/>
        <v>22383.044278367783</v>
      </c>
      <c r="K35" s="18">
        <f t="shared" si="0"/>
        <v>32383.044278367783</v>
      </c>
      <c r="L35" s="18">
        <f t="shared" si="1"/>
        <v>507468.83693740563</v>
      </c>
    </row>
    <row r="36" spans="1:12" ht="22.5" x14ac:dyDescent="0.2">
      <c r="A36" s="10">
        <v>34</v>
      </c>
      <c r="B36" s="11" t="s">
        <v>82</v>
      </c>
      <c r="C36" s="11" t="s">
        <v>17</v>
      </c>
      <c r="D36" s="10" t="s">
        <v>83</v>
      </c>
      <c r="E36" s="19">
        <v>146907.5</v>
      </c>
      <c r="F36" s="19">
        <v>146908</v>
      </c>
      <c r="G36" s="19">
        <v>10000</v>
      </c>
      <c r="H36" s="19">
        <v>42724</v>
      </c>
      <c r="I36" s="22">
        <f>(L2-G44)/(F44-G44)*100</f>
        <v>31.206318877907286</v>
      </c>
      <c r="J36" s="23">
        <f t="shared" si="2"/>
        <v>42723.947049365306</v>
      </c>
      <c r="K36" s="19">
        <f t="shared" si="0"/>
        <v>52723.947049365306</v>
      </c>
      <c r="L36" s="19">
        <f t="shared" si="1"/>
        <v>454744.88988804031</v>
      </c>
    </row>
    <row r="37" spans="1:12" ht="22.5" x14ac:dyDescent="0.2">
      <c r="A37" s="8">
        <v>35</v>
      </c>
      <c r="B37" s="9" t="s">
        <v>84</v>
      </c>
      <c r="C37" s="9" t="s">
        <v>17</v>
      </c>
      <c r="D37" s="8" t="s">
        <v>85</v>
      </c>
      <c r="E37" s="18">
        <v>141030</v>
      </c>
      <c r="F37" s="18">
        <v>141030</v>
      </c>
      <c r="G37" s="18">
        <v>10000</v>
      </c>
      <c r="H37" s="18">
        <v>40890</v>
      </c>
      <c r="I37" s="20">
        <f>(L2-G44)/(F44-G44)*100</f>
        <v>31.206318877907286</v>
      </c>
      <c r="J37" s="21">
        <f t="shared" si="2"/>
        <v>40889.639625721917</v>
      </c>
      <c r="K37" s="18">
        <f t="shared" si="0"/>
        <v>50889.639625721917</v>
      </c>
      <c r="L37" s="18">
        <f t="shared" si="1"/>
        <v>403855.25026231841</v>
      </c>
    </row>
    <row r="38" spans="1:12" ht="33.75" x14ac:dyDescent="0.2">
      <c r="A38" s="10">
        <v>36</v>
      </c>
      <c r="B38" s="11" t="s">
        <v>86</v>
      </c>
      <c r="C38" s="11" t="s">
        <v>17</v>
      </c>
      <c r="D38" s="10" t="s">
        <v>87</v>
      </c>
      <c r="E38" s="19">
        <v>115601</v>
      </c>
      <c r="F38" s="19">
        <v>115601</v>
      </c>
      <c r="G38" s="19">
        <v>10000</v>
      </c>
      <c r="H38" s="19">
        <v>32954</v>
      </c>
      <c r="I38" s="22">
        <f>(L2-G44)/(F44-G44)*100</f>
        <v>31.206318877907286</v>
      </c>
      <c r="J38" s="23">
        <f t="shared" si="2"/>
        <v>32954.184798258873</v>
      </c>
      <c r="K38" s="19">
        <f t="shared" si="0"/>
        <v>42954.184798258873</v>
      </c>
      <c r="L38" s="19">
        <f t="shared" si="1"/>
        <v>360901.06546405953</v>
      </c>
    </row>
    <row r="39" spans="1:12" ht="22.5" x14ac:dyDescent="0.2">
      <c r="A39" s="8">
        <v>37</v>
      </c>
      <c r="B39" s="9" t="s">
        <v>88</v>
      </c>
      <c r="C39" s="9" t="s">
        <v>89</v>
      </c>
      <c r="D39" s="8" t="s">
        <v>90</v>
      </c>
      <c r="E39" s="18">
        <v>46289</v>
      </c>
      <c r="F39" s="18">
        <v>44639</v>
      </c>
      <c r="G39" s="18">
        <v>10000</v>
      </c>
      <c r="H39" s="18">
        <v>10810</v>
      </c>
      <c r="I39" s="20">
        <f>(L2-G44)/(F44-G44)*100</f>
        <v>31.206318877907286</v>
      </c>
      <c r="J39" s="21">
        <f t="shared" si="2"/>
        <v>10809.556796118304</v>
      </c>
      <c r="K39" s="18">
        <f t="shared" si="0"/>
        <v>20809.556796118304</v>
      </c>
      <c r="L39" s="18">
        <f t="shared" si="1"/>
        <v>340091.50866794121</v>
      </c>
    </row>
    <row r="40" spans="1:12" ht="22.5" x14ac:dyDescent="0.2">
      <c r="A40" s="10">
        <v>38</v>
      </c>
      <c r="B40" s="11" t="s">
        <v>91</v>
      </c>
      <c r="C40" s="11" t="s">
        <v>17</v>
      </c>
      <c r="D40" s="10" t="s">
        <v>92</v>
      </c>
      <c r="E40" s="19">
        <v>387768</v>
      </c>
      <c r="F40" s="19">
        <v>387768</v>
      </c>
      <c r="G40" s="19">
        <v>10000</v>
      </c>
      <c r="H40" s="19">
        <v>117887</v>
      </c>
      <c r="I40" s="22">
        <f>(L2-G44)/(F44-G44)*100</f>
        <v>31.206318877907286</v>
      </c>
      <c r="J40" s="23">
        <f t="shared" si="2"/>
        <v>117887.4866986928</v>
      </c>
      <c r="K40" s="19">
        <f t="shared" si="0"/>
        <v>127887.4866986928</v>
      </c>
      <c r="L40" s="19">
        <f t="shared" si="1"/>
        <v>212204.02196924842</v>
      </c>
    </row>
    <row r="41" spans="1:12" ht="22.5" x14ac:dyDescent="0.2">
      <c r="A41" s="8">
        <v>39</v>
      </c>
      <c r="B41" s="9" t="s">
        <v>93</v>
      </c>
      <c r="C41" s="9" t="s">
        <v>17</v>
      </c>
      <c r="D41" s="8" t="s">
        <v>94</v>
      </c>
      <c r="E41" s="18">
        <v>90718.5</v>
      </c>
      <c r="F41" s="18">
        <v>86046</v>
      </c>
      <c r="G41" s="18">
        <v>10000</v>
      </c>
      <c r="H41" s="18">
        <v>23731</v>
      </c>
      <c r="I41" s="20">
        <f>(L2-G44)/(F44-G44)*100</f>
        <v>31.206318877907286</v>
      </c>
      <c r="J41" s="21">
        <f t="shared" si="2"/>
        <v>23731.157253893376</v>
      </c>
      <c r="K41" s="18">
        <f t="shared" si="0"/>
        <v>33731.157253893376</v>
      </c>
      <c r="L41" s="18">
        <f t="shared" si="1"/>
        <v>178472.86471535504</v>
      </c>
    </row>
    <row r="42" spans="1:12" ht="22.5" x14ac:dyDescent="0.2">
      <c r="A42" s="10">
        <v>40</v>
      </c>
      <c r="B42" s="11" t="s">
        <v>95</v>
      </c>
      <c r="C42" s="11" t="s">
        <v>17</v>
      </c>
      <c r="D42" s="10" t="s">
        <v>96</v>
      </c>
      <c r="E42" s="19">
        <v>194699</v>
      </c>
      <c r="F42" s="19">
        <v>191109</v>
      </c>
      <c r="G42" s="19">
        <v>10000</v>
      </c>
      <c r="H42" s="19">
        <v>56517</v>
      </c>
      <c r="I42" s="22">
        <f>(L2-G44)/(F44-G44)*100</f>
        <v>31.206318877907286</v>
      </c>
      <c r="J42" s="23">
        <f t="shared" si="2"/>
        <v>56517.452056589107</v>
      </c>
      <c r="K42" s="19">
        <f t="shared" si="0"/>
        <v>66517.4520565891</v>
      </c>
      <c r="L42" s="19">
        <f t="shared" si="1"/>
        <v>111955.41265876594</v>
      </c>
    </row>
    <row r="43" spans="1:12" ht="23.25" thickBot="1" x14ac:dyDescent="0.25">
      <c r="A43" s="33">
        <v>41</v>
      </c>
      <c r="B43" s="34" t="s">
        <v>97</v>
      </c>
      <c r="C43" s="34" t="s">
        <v>17</v>
      </c>
      <c r="D43" s="33" t="s">
        <v>98</v>
      </c>
      <c r="E43" s="35">
        <v>336833.25</v>
      </c>
      <c r="F43" s="35">
        <v>336714</v>
      </c>
      <c r="G43" s="35">
        <v>10000</v>
      </c>
      <c r="H43" s="35">
        <v>101955</v>
      </c>
      <c r="I43" s="36">
        <f>(L2-G44)/(F44-G44)*100</f>
        <v>31.206318877907286</v>
      </c>
      <c r="J43" s="37">
        <f t="shared" si="2"/>
        <v>101955.412658766</v>
      </c>
      <c r="K43" s="35">
        <f t="shared" si="0"/>
        <v>111955.412658766</v>
      </c>
      <c r="L43" s="35">
        <f t="shared" si="1"/>
        <v>-5.8207660913467407E-11</v>
      </c>
    </row>
    <row r="44" spans="1:12" customFormat="1" ht="15" x14ac:dyDescent="0.25">
      <c r="A44" s="39"/>
      <c r="B44" s="40"/>
      <c r="C44" s="41"/>
      <c r="D44" s="42" t="s">
        <v>12</v>
      </c>
      <c r="E44" s="43">
        <f>SUM(E3:E43)</f>
        <v>6899926.6299999999</v>
      </c>
      <c r="F44" s="43">
        <f>SUM(F3:F43)</f>
        <v>6853048</v>
      </c>
      <c r="G44" s="43">
        <f>SUM(G3:G43)</f>
        <v>380000</v>
      </c>
      <c r="H44" s="43">
        <f>SUM(H3:H43)</f>
        <v>2020000</v>
      </c>
      <c r="I44" s="44"/>
      <c r="J44" s="43">
        <f>SUM(J3:J43)</f>
        <v>2020000</v>
      </c>
      <c r="K44" s="43">
        <f>SUM(K3:K43)</f>
        <v>2400000</v>
      </c>
      <c r="L44" s="43">
        <f>SUM(L43)</f>
        <v>-5.8207660913467407E-11</v>
      </c>
    </row>
    <row r="45" spans="1:12" ht="15" customHeight="1" x14ac:dyDescent="0.2">
      <c r="A45" s="45" t="s">
        <v>99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ht="11.25" customHeight="1" x14ac:dyDescent="0.2">
      <c r="A46" s="46" t="s">
        <v>100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</sheetData>
  <sheetProtection algorithmName="SHA-512" hashValue="Xw5SDp+2s25HNq1z1YM0HtHD+glhnETWFm3VgC4IbXVIcPgbcTp5B2pRrh3cWbdv3uKGBZH4r8cWC24rB34uVw==" saltValue="tjzqK5kmBEnhhOOVQULhaQ==" spinCount="100000" sheet="1" objects="1" scenarios="1"/>
  <printOptions horizontalCentered="1"/>
  <pageMargins left="0.25" right="0.25" top="1" bottom="1" header="0.25" footer="0.5"/>
  <pageSetup scale="90" orientation="landscape" r:id="rId1"/>
  <headerFooter>
    <oddHeader>&amp;C&amp;"Arial,Bold"&amp;10Final Awards
2021 Grants and Cooperative Agreements
Local Law Enforcement Projects</oddHeader>
    <oddFooter>&amp;C&amp;"Arial,Regular"&amp;10Page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EE8A2E647F846B0EB7A1D3F38EB42" ma:contentTypeVersion="13" ma:contentTypeDescription="Create a new document." ma:contentTypeScope="" ma:versionID="039f1c949517f6a5f02b8261ea9df711">
  <xsd:schema xmlns:xsd="http://www.w3.org/2001/XMLSchema" xmlns:xs="http://www.w3.org/2001/XMLSchema" xmlns:p="http://schemas.microsoft.com/office/2006/metadata/properties" xmlns:ns1="http://schemas.microsoft.com/sharepoint/v3" xmlns:ns3="0aa4e122-ba31-4adb-96b2-c7f929f15a14" xmlns:ns4="5c61c719-d3fb-4a8e-a2c2-38faeec48995" targetNamespace="http://schemas.microsoft.com/office/2006/metadata/properties" ma:root="true" ma:fieldsID="f3b7e474d50439dba88686fdc7b206a9" ns1:_="" ns3:_="" ns4:_="">
    <xsd:import namespace="http://schemas.microsoft.com/sharepoint/v3"/>
    <xsd:import namespace="0aa4e122-ba31-4adb-96b2-c7f929f15a14"/>
    <xsd:import namespace="5c61c719-d3fb-4a8e-a2c2-38faeec489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4e122-ba31-4adb-96b2-c7f929f15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c719-d3fb-4a8e-a2c2-38faeec48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9A1E8D-7270-4753-A33D-43C718E00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a4e122-ba31-4adb-96b2-c7f929f15a14"/>
    <ds:schemaRef ds:uri="5c61c719-d3fb-4a8e-a2c2-38faeec48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9F140-627C-4517-B366-A315A4EB6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FE476-5258-4DB6-98A0-0A9F59988B75}">
  <ds:schemaRefs>
    <ds:schemaRef ds:uri="http://schemas.microsoft.com/office/infopath/2007/PartnerControls"/>
    <ds:schemaRef ds:uri="0aa4e122-ba31-4adb-96b2-c7f929f15a14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5c61c719-d3fb-4a8e-a2c2-38faeec48995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Law Enforcement</vt:lpstr>
      <vt:lpstr>'Local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2021-09-02T20:51:55Z</cp:lastPrinted>
  <dcterms:created xsi:type="dcterms:W3CDTF">2020-09-14T19:53:25Z</dcterms:created>
  <dcterms:modified xsi:type="dcterms:W3CDTF">2021-09-14T20:40:26Z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0x0101002B1EE8A2E647F846B0EB7A1D3F38EB42</vt:lpwstr>
  </property>
</Properties>
</file>